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oda_a\Desktop\"/>
    </mc:Choice>
  </mc:AlternateContent>
  <xr:revisionPtr revIDLastSave="0" documentId="13_ncr:1_{722FFED2-2EF5-4079-A5B5-F4782C5A097E}" xr6:coauthVersionLast="47" xr6:coauthVersionMax="47" xr10:uidLastSave="{00000000-0000-0000-0000-000000000000}"/>
  <bookViews>
    <workbookView xWindow="1995" yWindow="315" windowWidth="17595" windowHeight="14640" activeTab="1" xr2:uid="{00000000-000D-0000-FFFF-FFFF00000000}"/>
  </bookViews>
  <sheets>
    <sheet name="サイト計算" sheetId="1" r:id="rId1"/>
    <sheet name="サイト計算 (エクステンション対応)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" i="2" l="1"/>
  <c r="H14" i="2"/>
  <c r="G15" i="2"/>
  <c r="H15" i="2"/>
  <c r="G16" i="2"/>
  <c r="H16" i="2"/>
  <c r="G17" i="2"/>
  <c r="H17" i="2"/>
  <c r="G18" i="2"/>
  <c r="H18" i="2"/>
  <c r="G19" i="2"/>
  <c r="H19" i="2"/>
  <c r="G20" i="2"/>
  <c r="H20" i="2"/>
  <c r="H13" i="2"/>
  <c r="G13" i="2"/>
  <c r="F5" i="2"/>
  <c r="F14" i="2"/>
  <c r="F15" i="2"/>
  <c r="F16" i="2"/>
  <c r="F17" i="2"/>
  <c r="F18" i="2"/>
  <c r="F19" i="2"/>
  <c r="F20" i="2"/>
  <c r="F13" i="2"/>
  <c r="F9" i="2"/>
  <c r="H9" i="2" s="1"/>
  <c r="H8" i="2"/>
  <c r="G8" i="2"/>
  <c r="F4" i="2"/>
  <c r="E4" i="1"/>
  <c r="G9" i="2" l="1"/>
  <c r="B12" i="2"/>
  <c r="B16" i="2"/>
  <c r="B11" i="2"/>
  <c r="B18" i="2"/>
  <c r="B15" i="2"/>
  <c r="B17" i="2"/>
  <c r="B13" i="2"/>
  <c r="B14" i="2"/>
  <c r="B9" i="2"/>
  <c r="E5" i="1"/>
  <c r="B16" i="1" s="1"/>
  <c r="B14" i="1" l="1"/>
  <c r="B9" i="1"/>
  <c r="B15" i="1"/>
  <c r="B18" i="1"/>
  <c r="B11" i="1"/>
  <c r="B12" i="1"/>
  <c r="B17" i="1"/>
  <c r="B13" i="1"/>
</calcChain>
</file>

<file path=xl/sharedStrings.xml><?xml version="1.0" encoding="utf-8"?>
<sst xmlns="http://schemas.openxmlformats.org/spreadsheetml/2006/main" count="26" uniqueCount="16">
  <si>
    <t>a</t>
    <phoneticPr fontId="1"/>
  </si>
  <si>
    <t>c</t>
    <phoneticPr fontId="1"/>
  </si>
  <si>
    <t>サイト[mm]</t>
    <phoneticPr fontId="1"/>
  </si>
  <si>
    <t>距離[m]</t>
    <rPh sb="0" eb="2">
      <t>キョリ</t>
    </rPh>
    <phoneticPr fontId="1"/>
  </si>
  <si>
    <t>サイト計算</t>
    <rPh sb="3" eb="5">
      <t>ケイサン</t>
    </rPh>
    <phoneticPr fontId="1"/>
  </si>
  <si>
    <t>実績入力（２データ）</t>
    <rPh sb="0" eb="2">
      <t>ジッセキ</t>
    </rPh>
    <rPh sb="2" eb="4">
      <t>ニュウリョク</t>
    </rPh>
    <phoneticPr fontId="1"/>
  </si>
  <si>
    <t>サイト[cm]</t>
    <phoneticPr fontId="1"/>
  </si>
  <si>
    <t>ｴｸｽﾃﾝｼｮﾝ[cm]</t>
    <phoneticPr fontId="1"/>
  </si>
  <si>
    <t>(前後設定）</t>
    <rPh sb="1" eb="3">
      <t>ゼンゴ</t>
    </rPh>
    <rPh sb="3" eb="5">
      <t>セッテイ</t>
    </rPh>
    <phoneticPr fontId="1"/>
  </si>
  <si>
    <t>（前後設定）</t>
    <rPh sb="1" eb="5">
      <t>ゼンゴセッテイ</t>
    </rPh>
    <phoneticPr fontId="1"/>
  </si>
  <si>
    <t>サイト計算機（エクステンション対応）</t>
    <rPh sb="3" eb="6">
      <t>ケイサンキ</t>
    </rPh>
    <rPh sb="15" eb="17">
      <t>タイオウ</t>
    </rPh>
    <phoneticPr fontId="1"/>
  </si>
  <si>
    <t>サイト計算機</t>
    <rPh sb="3" eb="6">
      <t>ケイサンキ</t>
    </rPh>
    <phoneticPr fontId="1"/>
  </si>
  <si>
    <t>d3</t>
    <phoneticPr fontId="1"/>
  </si>
  <si>
    <t>L1基準</t>
    <rPh sb="2" eb="4">
      <t>キジュン</t>
    </rPh>
    <phoneticPr fontId="1"/>
  </si>
  <si>
    <t>L2基準</t>
    <rPh sb="2" eb="4">
      <t>キジュン</t>
    </rPh>
    <phoneticPr fontId="1"/>
  </si>
  <si>
    <t>＊目安としてご利用ください</t>
    <rPh sb="1" eb="3">
      <t>メヤス</t>
    </rPh>
    <rPh sb="7" eb="9">
      <t>リヨウ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</si>
</sst>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"/>
    <numFmt numFmtId="177" formatCode="0.0000"/>
    <numFmt numFmtId="178" formatCode="0.000"/>
  </numFmts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7" fontId="0" fillId="0" borderId="0" xfId="0" applyNumberFormat="1">
      <alignment vertical="center"/>
    </xf>
    <xf numFmtId="0" fontId="3" fillId="0" borderId="5" xfId="0" applyFont="1" applyBorder="1" applyAlignment="1">
      <alignment horizontal="center" vertical="center"/>
    </xf>
    <xf numFmtId="40" fontId="3" fillId="0" borderId="6" xfId="1" applyNumberFormat="1" applyFont="1" applyBorder="1" applyAlignment="1">
      <alignment horizontal="center" vertical="center"/>
    </xf>
    <xf numFmtId="40" fontId="3" fillId="0" borderId="2" xfId="1" applyNumberFormat="1" applyFont="1" applyBorder="1" applyAlignment="1">
      <alignment horizontal="center" vertical="center"/>
    </xf>
    <xf numFmtId="40" fontId="3" fillId="0" borderId="4" xfId="1" applyNumberFormat="1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2" fontId="3" fillId="2" borderId="7" xfId="0" applyNumberFormat="1" applyFont="1" applyFill="1" applyBorder="1" applyAlignment="1" applyProtection="1">
      <alignment horizontal="center" vertical="center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2" fontId="3" fillId="3" borderId="9" xfId="0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2" fontId="3" fillId="3" borderId="4" xfId="0" applyNumberFormat="1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255464231440153"/>
          <c:y val="5.5137844611528819E-2"/>
          <c:w val="0.7486137523630817"/>
          <c:h val="0.80037970863398178"/>
        </c:manualLayout>
      </c:layout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サイト計算!$A$11:$A$18</c:f>
              <c:numCache>
                <c:formatCode>General</c:formatCode>
                <c:ptCount val="8"/>
                <c:pt idx="0">
                  <c:v>10</c:v>
                </c:pt>
                <c:pt idx="1">
                  <c:v>18</c:v>
                </c:pt>
                <c:pt idx="2">
                  <c:v>30</c:v>
                </c:pt>
                <c:pt idx="3">
                  <c:v>40</c:v>
                </c:pt>
                <c:pt idx="4">
                  <c:v>50</c:v>
                </c:pt>
                <c:pt idx="5">
                  <c:v>60</c:v>
                </c:pt>
                <c:pt idx="6">
                  <c:v>70</c:v>
                </c:pt>
                <c:pt idx="7">
                  <c:v>90</c:v>
                </c:pt>
              </c:numCache>
            </c:numRef>
          </c:xVal>
          <c:yVal>
            <c:numRef>
              <c:f>サイト計算!$B$11:$B$18</c:f>
              <c:numCache>
                <c:formatCode>#,##0.00_);[Red]\(#,##0.00\)</c:formatCode>
                <c:ptCount val="8"/>
                <c:pt idx="0">
                  <c:v>-0.31152938119953233</c:v>
                </c:pt>
                <c:pt idx="1">
                  <c:v>0.5</c:v>
                </c:pt>
                <c:pt idx="2">
                  <c:v>1.9999999999999998</c:v>
                </c:pt>
                <c:pt idx="3">
                  <c:v>3.4484216888460617</c:v>
                </c:pt>
                <c:pt idx="4">
                  <c:v>5.0449041494333908</c:v>
                </c:pt>
                <c:pt idx="5">
                  <c:v>6.7702432609148397</c:v>
                </c:pt>
                <c:pt idx="6">
                  <c:v>8.6106737742832724</c:v>
                </c:pt>
                <c:pt idx="7">
                  <c:v>12.597159646563609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3EA-074B-BB60-0E850E8477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98888984"/>
        <c:axId val="398889376"/>
      </c:scatterChart>
      <c:valAx>
        <c:axId val="3988889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ja-JP" altLang="en-US" sz="800"/>
                  <a:t>距離</a:t>
                </a:r>
                <a:r>
                  <a:rPr lang="en-US" altLang="ja-JP" sz="800"/>
                  <a:t>[m]</a:t>
                </a:r>
                <a:endParaRPr lang="ja-JP" altLang="en-US" sz="800"/>
              </a:p>
            </c:rich>
          </c:tx>
          <c:layout>
            <c:manualLayout>
              <c:xMode val="edge"/>
              <c:yMode val="edge"/>
              <c:x val="0.4212651370657618"/>
              <c:y val="0.897329419188455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 alt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98889376"/>
        <c:crosses val="autoZero"/>
        <c:crossBetween val="midCat"/>
        <c:majorUnit val="10"/>
      </c:valAx>
      <c:valAx>
        <c:axId val="398889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ja-JP" altLang="en-US" sz="800"/>
                  <a:t>サイト</a:t>
                </a:r>
                <a:r>
                  <a:rPr lang="en-US" altLang="ja-JP" sz="800"/>
                  <a:t>[mm]</a:t>
                </a:r>
                <a:endParaRPr lang="ja-JP" altLang="en-US" sz="8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 altLang="en-US"/>
            </a:p>
          </c:txPr>
        </c:title>
        <c:numFmt formatCode="#,##0.0;[Red]\-#,##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98888984"/>
        <c:crosses val="autoZero"/>
        <c:crossBetween val="midCat"/>
        <c:majorUnit val="0.5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255464231440153"/>
          <c:y val="5.5137844611528819E-2"/>
          <c:w val="0.7486137523630817"/>
          <c:h val="0.78179650620595509"/>
        </c:manualLayout>
      </c:layout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'サイト計算 (エクステンション対応)'!$A$11:$A$18</c:f>
              <c:numCache>
                <c:formatCode>General</c:formatCode>
                <c:ptCount val="8"/>
                <c:pt idx="0">
                  <c:v>10</c:v>
                </c:pt>
                <c:pt idx="1">
                  <c:v>18</c:v>
                </c:pt>
                <c:pt idx="2">
                  <c:v>30</c:v>
                </c:pt>
                <c:pt idx="3">
                  <c:v>40</c:v>
                </c:pt>
                <c:pt idx="4">
                  <c:v>50</c:v>
                </c:pt>
                <c:pt idx="5">
                  <c:v>60</c:v>
                </c:pt>
                <c:pt idx="6">
                  <c:v>70</c:v>
                </c:pt>
                <c:pt idx="7">
                  <c:v>90</c:v>
                </c:pt>
              </c:numCache>
            </c:numRef>
          </c:xVal>
          <c:yVal>
            <c:numRef>
              <c:f>'サイト計算 (エクステンション対応)'!$B$11:$B$18</c:f>
              <c:numCache>
                <c:formatCode>#,##0.00_);[Red]\(#,##0.00\)</c:formatCode>
                <c:ptCount val="8"/>
                <c:pt idx="0">
                  <c:v>0.91869837984638203</c:v>
                </c:pt>
                <c:pt idx="1">
                  <c:v>1.3451311823898946</c:v>
                </c:pt>
                <c:pt idx="2">
                  <c:v>2.1333333333333333</c:v>
                </c:pt>
                <c:pt idx="3">
                  <c:v>2.8944327270810621</c:v>
                </c:pt>
                <c:pt idx="4">
                  <c:v>3.7333333333333334</c:v>
                </c:pt>
                <c:pt idx="5">
                  <c:v>4.6399439991843456</c:v>
                </c:pt>
                <c:pt idx="6">
                  <c:v>5.6070315253836371</c:v>
                </c:pt>
                <c:pt idx="7">
                  <c:v>7.7018026848749663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24C-492E-8805-365CCF8352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98888984"/>
        <c:axId val="398889376"/>
      </c:scatterChart>
      <c:valAx>
        <c:axId val="3988889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ja-JP" altLang="en-US" sz="800"/>
                  <a:t>距離</a:t>
                </a:r>
                <a:r>
                  <a:rPr lang="en-US" altLang="ja-JP" sz="800"/>
                  <a:t>[m]</a:t>
                </a:r>
                <a:endParaRPr lang="ja-JP" altLang="en-US" sz="8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 alt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98889376"/>
        <c:crosses val="autoZero"/>
        <c:crossBetween val="midCat"/>
        <c:majorUnit val="10"/>
      </c:valAx>
      <c:valAx>
        <c:axId val="398889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ja-JP" altLang="en-US" sz="800"/>
                  <a:t>サイト</a:t>
                </a:r>
                <a:r>
                  <a:rPr lang="en-US" altLang="ja-JP" sz="800"/>
                  <a:t>[mm]</a:t>
                </a:r>
                <a:endParaRPr lang="ja-JP" altLang="en-US" sz="8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 altLang="en-US"/>
            </a:p>
          </c:txPr>
        </c:title>
        <c:numFmt formatCode="#,##0.0;[Red]\-#,##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398888984"/>
        <c:crosses val="autoZero"/>
        <c:crossBetween val="midCat"/>
        <c:majorUnit val="0.5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628648</xdr:colOff>
      <xdr:row>0</xdr:row>
      <xdr:rowOff>142875</xdr:rowOff>
    </xdr:from>
    <xdr:to>
      <xdr:col>7</xdr:col>
      <xdr:colOff>514350</xdr:colOff>
      <xdr:row>17</xdr:row>
      <xdr:rowOff>142875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581022</xdr:colOff>
      <xdr:row>0</xdr:row>
      <xdr:rowOff>171449</xdr:rowOff>
    </xdr:from>
    <xdr:to>
      <xdr:col>9</xdr:col>
      <xdr:colOff>333375</xdr:colOff>
      <xdr:row>20</xdr:row>
      <xdr:rowOff>104775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B9083AE3-8DC0-4D47-A9AB-8617B9ECBC7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workbookViewId="0">
      <selection activeCell="A10" sqref="A10"/>
    </sheetView>
  </sheetViews>
  <sheetFormatPr defaultRowHeight="13.5" x14ac:dyDescent="0.15"/>
  <cols>
    <col min="1" max="1" width="12.5" customWidth="1"/>
    <col min="2" max="2" width="12.625" customWidth="1"/>
    <col min="3" max="3" width="11.125" customWidth="1"/>
    <col min="4" max="4" width="3.625" customWidth="1"/>
  </cols>
  <sheetData>
    <row r="1" spans="1:8" ht="14.25" thickBot="1" x14ac:dyDescent="0.2">
      <c r="A1" s="3" t="s">
        <v>11</v>
      </c>
    </row>
    <row r="2" spans="1:8" x14ac:dyDescent="0.15">
      <c r="A2" s="23" t="s">
        <v>5</v>
      </c>
      <c r="B2" s="24"/>
    </row>
    <row r="3" spans="1:8" x14ac:dyDescent="0.15">
      <c r="A3" s="4" t="s">
        <v>3</v>
      </c>
      <c r="B3" s="5" t="s">
        <v>6</v>
      </c>
    </row>
    <row r="4" spans="1:8" x14ac:dyDescent="0.15">
      <c r="A4" s="12">
        <v>18</v>
      </c>
      <c r="B4" s="13">
        <v>0.5</v>
      </c>
      <c r="D4" s="2" t="s">
        <v>0</v>
      </c>
      <c r="E4" s="7">
        <f>(B4-B5)/(A4^1.386-A5^1.386)</f>
        <v>2.6513880001996323E-2</v>
      </c>
      <c r="H4" s="1"/>
    </row>
    <row r="5" spans="1:8" ht="14.25" thickBot="1" x14ac:dyDescent="0.2">
      <c r="A5" s="14">
        <v>30</v>
      </c>
      <c r="B5" s="15">
        <v>2</v>
      </c>
      <c r="D5" s="2" t="s">
        <v>1</v>
      </c>
      <c r="E5" s="7">
        <f>B4-E4*A4^1.386</f>
        <v>-0.95640103356910733</v>
      </c>
      <c r="H5" s="1"/>
    </row>
    <row r="6" spans="1:8" ht="14.25" thickBot="1" x14ac:dyDescent="0.2">
      <c r="A6" s="3"/>
      <c r="B6" s="3"/>
      <c r="H6" s="1"/>
    </row>
    <row r="7" spans="1:8" x14ac:dyDescent="0.15">
      <c r="A7" s="23" t="s">
        <v>4</v>
      </c>
      <c r="B7" s="24"/>
      <c r="H7" s="1"/>
    </row>
    <row r="8" spans="1:8" x14ac:dyDescent="0.15">
      <c r="A8" s="4" t="s">
        <v>3</v>
      </c>
      <c r="B8" s="5" t="s">
        <v>6</v>
      </c>
    </row>
    <row r="9" spans="1:8" ht="14.25" thickBot="1" x14ac:dyDescent="0.2">
      <c r="A9" s="14">
        <v>50</v>
      </c>
      <c r="B9" s="22">
        <f>E4*A9^1.386+E5</f>
        <v>5.0449041494333908</v>
      </c>
    </row>
    <row r="10" spans="1:8" ht="4.5" customHeight="1" thickBot="1" x14ac:dyDescent="0.2">
      <c r="H10" s="1"/>
    </row>
    <row r="11" spans="1:8" x14ac:dyDescent="0.15">
      <c r="A11" s="8">
        <v>10</v>
      </c>
      <c r="B11" s="9">
        <f t="shared" ref="B11:B13" si="0">$E$4*A11^1.386+$E$5</f>
        <v>-0.31152938119953233</v>
      </c>
      <c r="H11" s="1"/>
    </row>
    <row r="12" spans="1:8" x14ac:dyDescent="0.15">
      <c r="A12" s="4">
        <v>18</v>
      </c>
      <c r="B12" s="10">
        <f t="shared" si="0"/>
        <v>0.5</v>
      </c>
      <c r="H12" s="1"/>
    </row>
    <row r="13" spans="1:8" x14ac:dyDescent="0.15">
      <c r="A13" s="4">
        <v>30</v>
      </c>
      <c r="B13" s="10">
        <f t="shared" si="0"/>
        <v>1.9999999999999998</v>
      </c>
      <c r="H13" s="1"/>
    </row>
    <row r="14" spans="1:8" x14ac:dyDescent="0.15">
      <c r="A14" s="4">
        <v>40</v>
      </c>
      <c r="B14" s="10">
        <f t="shared" ref="B14" si="1">$E$4*A14^1.386+$E$5</f>
        <v>3.4484216888460617</v>
      </c>
      <c r="H14" s="1"/>
    </row>
    <row r="15" spans="1:8" x14ac:dyDescent="0.15">
      <c r="A15" s="4">
        <v>50</v>
      </c>
      <c r="B15" s="10">
        <f>$E$4*A15^1.386+$E$5</f>
        <v>5.0449041494333908</v>
      </c>
      <c r="H15" s="1"/>
    </row>
    <row r="16" spans="1:8" x14ac:dyDescent="0.15">
      <c r="A16" s="4">
        <v>60</v>
      </c>
      <c r="B16" s="10">
        <f>$E$4*A16^1.386+$E$5</f>
        <v>6.7702432609148397</v>
      </c>
      <c r="H16" s="1"/>
    </row>
    <row r="17" spans="1:8" x14ac:dyDescent="0.15">
      <c r="A17" s="4">
        <v>70</v>
      </c>
      <c r="B17" s="10">
        <f>$E$4*A17^1.386+$E$5</f>
        <v>8.6106737742832724</v>
      </c>
      <c r="H17" s="1"/>
    </row>
    <row r="18" spans="1:8" ht="14.25" thickBot="1" x14ac:dyDescent="0.2">
      <c r="A18" s="6">
        <v>90</v>
      </c>
      <c r="B18" s="11">
        <f>$E$4*A18^1.386+$E$5</f>
        <v>12.597159646563609</v>
      </c>
      <c r="H18" s="1"/>
    </row>
    <row r="19" spans="1:8" x14ac:dyDescent="0.15">
      <c r="H19" s="1"/>
    </row>
    <row r="20" spans="1:8" x14ac:dyDescent="0.15">
      <c r="H20" s="1"/>
    </row>
    <row r="21" spans="1:8" x14ac:dyDescent="0.15">
      <c r="H21" s="1"/>
    </row>
    <row r="22" spans="1:8" x14ac:dyDescent="0.15">
      <c r="H22" s="1"/>
    </row>
    <row r="23" spans="1:8" x14ac:dyDescent="0.15">
      <c r="H23" s="1"/>
    </row>
    <row r="24" spans="1:8" x14ac:dyDescent="0.15">
      <c r="H24" s="1"/>
    </row>
    <row r="25" spans="1:8" x14ac:dyDescent="0.15">
      <c r="H25" s="1"/>
    </row>
    <row r="26" spans="1:8" x14ac:dyDescent="0.15">
      <c r="H26" s="1"/>
    </row>
    <row r="27" spans="1:8" x14ac:dyDescent="0.15">
      <c r="H27" s="1"/>
    </row>
    <row r="28" spans="1:8" x14ac:dyDescent="0.15">
      <c r="H28" s="1"/>
    </row>
    <row r="29" spans="1:8" x14ac:dyDescent="0.15">
      <c r="H29" s="1"/>
    </row>
    <row r="30" spans="1:8" x14ac:dyDescent="0.15">
      <c r="H30" s="1"/>
    </row>
    <row r="31" spans="1:8" x14ac:dyDescent="0.15">
      <c r="H31" s="1"/>
    </row>
    <row r="32" spans="1:8" x14ac:dyDescent="0.15">
      <c r="H32" s="1"/>
    </row>
    <row r="33" spans="8:8" x14ac:dyDescent="0.15">
      <c r="H33" s="1"/>
    </row>
  </sheetData>
  <sheetProtection algorithmName="SHA-512" hashValue="6/OM+DHMzpLCFovbvd4gfSXBr05U2URaYxEvFuPn/fXhunz8XRs+XPq88HvdBpYmTPKoPMCHwbAwCxU5eyORwQ==" saltValue="9GYaHvm/pC1Oq5VAQRhFSQ==" spinCount="100000" sheet="1" objects="1" scenarios="1"/>
  <mergeCells count="2">
    <mergeCell ref="A2:B2"/>
    <mergeCell ref="A7:B7"/>
  </mergeCells>
  <phoneticPr fontId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8B2ADE-D6B0-4E77-BDB4-966F81493E33}">
  <dimension ref="A1:I33"/>
  <sheetViews>
    <sheetView tabSelected="1" workbookViewId="0">
      <selection activeCell="L12" sqref="L12"/>
    </sheetView>
  </sheetViews>
  <sheetFormatPr defaultRowHeight="13.5" x14ac:dyDescent="0.15"/>
  <cols>
    <col min="1" max="1" width="12.5" customWidth="1"/>
    <col min="2" max="2" width="12.625" customWidth="1"/>
    <col min="3" max="3" width="15.75" bestFit="1" customWidth="1"/>
    <col min="4" max="4" width="11.125" customWidth="1"/>
    <col min="5" max="5" width="3.625" customWidth="1"/>
  </cols>
  <sheetData>
    <row r="1" spans="1:9" ht="14.25" thickBot="1" x14ac:dyDescent="0.2">
      <c r="A1" s="3" t="s">
        <v>10</v>
      </c>
    </row>
    <row r="2" spans="1:9" x14ac:dyDescent="0.15">
      <c r="A2" s="23" t="s">
        <v>5</v>
      </c>
      <c r="B2" s="25"/>
      <c r="C2" s="16" t="s">
        <v>8</v>
      </c>
    </row>
    <row r="3" spans="1:9" x14ac:dyDescent="0.15">
      <c r="A3" s="4" t="s">
        <v>3</v>
      </c>
      <c r="B3" s="17" t="s">
        <v>6</v>
      </c>
      <c r="C3" s="5" t="s">
        <v>7</v>
      </c>
    </row>
    <row r="4" spans="1:9" x14ac:dyDescent="0.15">
      <c r="A4" s="12">
        <v>30</v>
      </c>
      <c r="B4" s="18">
        <v>2.4</v>
      </c>
      <c r="C4" s="13">
        <v>9</v>
      </c>
      <c r="E4" s="2" t="s">
        <v>0</v>
      </c>
      <c r="F4" s="7">
        <f>(B4-B5)/(A4^1.386-A5^1.386)</f>
        <v>1.5673722935572294E-2</v>
      </c>
      <c r="I4" s="1"/>
    </row>
    <row r="5" spans="1:9" ht="14.25" thickBot="1" x14ac:dyDescent="0.2">
      <c r="A5" s="14">
        <v>50</v>
      </c>
      <c r="B5" s="19">
        <v>4.2</v>
      </c>
      <c r="C5" s="15">
        <v>9</v>
      </c>
      <c r="E5" s="2" t="s">
        <v>1</v>
      </c>
      <c r="F5" s="7">
        <f>B4-F4*A4^1.386</f>
        <v>0.65231875971706832</v>
      </c>
      <c r="I5" s="1"/>
    </row>
    <row r="6" spans="1:9" ht="14.25" thickBot="1" x14ac:dyDescent="0.2">
      <c r="A6" s="3"/>
      <c r="B6" s="3"/>
      <c r="C6" s="3"/>
      <c r="I6" s="1"/>
    </row>
    <row r="7" spans="1:9" x14ac:dyDescent="0.15">
      <c r="A7" s="23" t="s">
        <v>4</v>
      </c>
      <c r="B7" s="25"/>
      <c r="C7" s="16" t="s">
        <v>9</v>
      </c>
      <c r="F7" t="s">
        <v>12</v>
      </c>
      <c r="G7" t="s">
        <v>13</v>
      </c>
      <c r="H7" t="s">
        <v>14</v>
      </c>
      <c r="I7" s="1"/>
    </row>
    <row r="8" spans="1:9" x14ac:dyDescent="0.15">
      <c r="A8" s="4" t="s">
        <v>3</v>
      </c>
      <c r="B8" s="17" t="s">
        <v>2</v>
      </c>
      <c r="C8" s="5" t="s">
        <v>7</v>
      </c>
      <c r="G8">
        <f>ABS(C4-C9)</f>
        <v>1</v>
      </c>
      <c r="H8">
        <f>ABS(C5-C9)</f>
        <v>1</v>
      </c>
    </row>
    <row r="9" spans="1:9" ht="14.25" thickBot="1" x14ac:dyDescent="0.2">
      <c r="A9" s="14">
        <v>60</v>
      </c>
      <c r="B9" s="20">
        <f>IF(G8+H8&gt;0,(G9*H8+H9*G8)/(G8+H8),F9)</f>
        <v>4.6399439991843456</v>
      </c>
      <c r="C9" s="15">
        <v>8</v>
      </c>
      <c r="F9" s="21">
        <f>F4*A9^1.386+F5</f>
        <v>5.219936999082389</v>
      </c>
      <c r="G9" s="21">
        <f>$F$9*C9/C4</f>
        <v>4.6399439991843456</v>
      </c>
      <c r="H9" s="21">
        <f>$F$9*C9/C5</f>
        <v>4.6399439991843456</v>
      </c>
    </row>
    <row r="10" spans="1:9" ht="9.75" customHeight="1" thickBot="1" x14ac:dyDescent="0.2">
      <c r="I10" s="1"/>
    </row>
    <row r="11" spans="1:9" x14ac:dyDescent="0.15">
      <c r="A11" s="8">
        <v>10</v>
      </c>
      <c r="B11" s="9">
        <f t="shared" ref="B11:B18" si="0">IF($G$8+$H$8&gt;0,(G13*$H$8+H13*$G$8)/($G$8+$H$8),F13)</f>
        <v>0.91869837984638203</v>
      </c>
      <c r="I11" s="1"/>
    </row>
    <row r="12" spans="1:9" x14ac:dyDescent="0.15">
      <c r="A12" s="4">
        <v>18</v>
      </c>
      <c r="B12" s="10">
        <f t="shared" si="0"/>
        <v>1.3451311823898946</v>
      </c>
      <c r="I12" s="1"/>
    </row>
    <row r="13" spans="1:9" x14ac:dyDescent="0.15">
      <c r="A13" s="4">
        <v>30</v>
      </c>
      <c r="B13" s="10">
        <f t="shared" si="0"/>
        <v>2.1333333333333333</v>
      </c>
      <c r="F13" s="21">
        <f t="shared" ref="F13:F20" si="1">$F$4*A11^1.386+$F$5</f>
        <v>1.0335356773271798</v>
      </c>
      <c r="G13" s="21">
        <f>F13*$C$9/$C$4</f>
        <v>0.91869837984638203</v>
      </c>
      <c r="H13" s="21">
        <f>F13*$C$9/$C$5</f>
        <v>0.91869837984638203</v>
      </c>
      <c r="I13" s="1"/>
    </row>
    <row r="14" spans="1:9" x14ac:dyDescent="0.15">
      <c r="A14" s="4">
        <v>40</v>
      </c>
      <c r="B14" s="10">
        <f t="shared" si="0"/>
        <v>2.8944327270810621</v>
      </c>
      <c r="F14" s="21">
        <f t="shared" si="1"/>
        <v>1.5132725801886315</v>
      </c>
      <c r="G14" s="21">
        <f t="shared" ref="G14:G20" si="2">F14*$C$9/$C$4</f>
        <v>1.3451311823898946</v>
      </c>
      <c r="H14" s="21">
        <f t="shared" ref="H14:H20" si="3">F14*$C$9/$C$5</f>
        <v>1.3451311823898946</v>
      </c>
      <c r="I14" s="1"/>
    </row>
    <row r="15" spans="1:9" x14ac:dyDescent="0.15">
      <c r="A15" s="4">
        <v>50</v>
      </c>
      <c r="B15" s="10">
        <f t="shared" si="0"/>
        <v>3.7333333333333334</v>
      </c>
      <c r="F15" s="21">
        <f t="shared" si="1"/>
        <v>2.4</v>
      </c>
      <c r="G15" s="21">
        <f t="shared" si="2"/>
        <v>2.1333333333333333</v>
      </c>
      <c r="H15" s="21">
        <f t="shared" si="3"/>
        <v>2.1333333333333333</v>
      </c>
      <c r="I15" s="1"/>
    </row>
    <row r="16" spans="1:9" x14ac:dyDescent="0.15">
      <c r="A16" s="4">
        <v>60</v>
      </c>
      <c r="B16" s="10">
        <f t="shared" si="0"/>
        <v>4.6399439991843456</v>
      </c>
      <c r="F16" s="21">
        <f t="shared" si="1"/>
        <v>3.2562368179661947</v>
      </c>
      <c r="G16" s="21">
        <f t="shared" si="2"/>
        <v>2.8944327270810621</v>
      </c>
      <c r="H16" s="21">
        <f t="shared" si="3"/>
        <v>2.8944327270810621</v>
      </c>
      <c r="I16" s="1"/>
    </row>
    <row r="17" spans="1:9" x14ac:dyDescent="0.15">
      <c r="A17" s="4">
        <v>70</v>
      </c>
      <c r="B17" s="10">
        <f t="shared" si="0"/>
        <v>5.6070315253836371</v>
      </c>
      <c r="F17" s="21">
        <f t="shared" si="1"/>
        <v>4.2</v>
      </c>
      <c r="G17" s="21">
        <f t="shared" si="2"/>
        <v>3.7333333333333334</v>
      </c>
      <c r="H17" s="21">
        <f t="shared" si="3"/>
        <v>3.7333333333333334</v>
      </c>
      <c r="I17" s="1"/>
    </row>
    <row r="18" spans="1:9" ht="14.25" thickBot="1" x14ac:dyDescent="0.2">
      <c r="A18" s="6">
        <v>90</v>
      </c>
      <c r="B18" s="11">
        <f t="shared" si="0"/>
        <v>7.7018026848749663</v>
      </c>
      <c r="F18" s="21">
        <f t="shared" si="1"/>
        <v>5.219936999082389</v>
      </c>
      <c r="G18" s="21">
        <f t="shared" si="2"/>
        <v>4.6399439991843456</v>
      </c>
      <c r="H18" s="21">
        <f t="shared" si="3"/>
        <v>4.6399439991843456</v>
      </c>
      <c r="I18" s="1"/>
    </row>
    <row r="19" spans="1:9" x14ac:dyDescent="0.15">
      <c r="F19" s="21">
        <f t="shared" si="1"/>
        <v>6.3079104660565921</v>
      </c>
      <c r="G19" s="21">
        <f t="shared" si="2"/>
        <v>5.6070315253836371</v>
      </c>
      <c r="H19" s="21">
        <f t="shared" si="3"/>
        <v>5.6070315253836371</v>
      </c>
      <c r="I19" s="1"/>
    </row>
    <row r="20" spans="1:9" x14ac:dyDescent="0.15">
      <c r="A20" s="3" t="s">
        <v>15</v>
      </c>
      <c r="F20" s="21">
        <f t="shared" si="1"/>
        <v>8.6645280204843367</v>
      </c>
      <c r="G20" s="21">
        <f t="shared" si="2"/>
        <v>7.7018026848749663</v>
      </c>
      <c r="H20" s="21">
        <f t="shared" si="3"/>
        <v>7.7018026848749663</v>
      </c>
      <c r="I20" s="1"/>
    </row>
    <row r="21" spans="1:9" x14ac:dyDescent="0.15">
      <c r="I21" s="1"/>
    </row>
    <row r="22" spans="1:9" x14ac:dyDescent="0.15">
      <c r="I22" s="1"/>
    </row>
    <row r="23" spans="1:9" x14ac:dyDescent="0.15">
      <c r="I23" s="1"/>
    </row>
    <row r="24" spans="1:9" x14ac:dyDescent="0.15">
      <c r="I24" s="1"/>
    </row>
    <row r="25" spans="1:9" x14ac:dyDescent="0.15">
      <c r="I25" s="1"/>
    </row>
    <row r="26" spans="1:9" x14ac:dyDescent="0.15">
      <c r="I26" s="1"/>
    </row>
    <row r="27" spans="1:9" x14ac:dyDescent="0.15">
      <c r="I27" s="1"/>
    </row>
    <row r="28" spans="1:9" x14ac:dyDescent="0.15">
      <c r="I28" s="1"/>
    </row>
    <row r="29" spans="1:9" x14ac:dyDescent="0.15">
      <c r="I29" s="1"/>
    </row>
    <row r="30" spans="1:9" x14ac:dyDescent="0.15">
      <c r="I30" s="1"/>
    </row>
    <row r="31" spans="1:9" x14ac:dyDescent="0.15">
      <c r="I31" s="1"/>
    </row>
    <row r="32" spans="1:9" x14ac:dyDescent="0.15">
      <c r="I32" s="1"/>
    </row>
    <row r="33" spans="9:9" x14ac:dyDescent="0.15">
      <c r="I33" s="1"/>
    </row>
  </sheetData>
  <sheetProtection algorithmName="SHA-512" hashValue="Bk2/IOUteUPIr7PHDtb1zcFsHJK+qedQi5+ngnCRrxEwTOsSs1QgKZKkUsFLChaBSWqJwO0TDT0nCi89LKydkw==" saltValue="6PFVSj0+SSoi3z1xgWuGog==" spinCount="100000" sheet="1" objects="1" scenarios="1"/>
  <mergeCells count="2">
    <mergeCell ref="A2:B2"/>
    <mergeCell ref="A7:B7"/>
  </mergeCells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サイト計算</vt:lpstr>
      <vt:lpstr>サイト計算 (エクステンション対応)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</dc:creator>
  <cp:lastModifiedBy>あき おだ</cp:lastModifiedBy>
  <dcterms:created xsi:type="dcterms:W3CDTF">2019-07-22T22:15:58Z</dcterms:created>
  <dcterms:modified xsi:type="dcterms:W3CDTF">2025-05-27T13:23:49Z</dcterms:modified>
</cp:coreProperties>
</file>